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ced3cc8a50f5e76c/Edingale/Edingale/Accounts/Budget 2022-23/"/>
    </mc:Choice>
  </mc:AlternateContent>
  <xr:revisionPtr revIDLastSave="46" documentId="14_{3695D476-922E-44F3-B7DC-5C13A5C09451}" xr6:coauthVersionLast="47" xr6:coauthVersionMax="47" xr10:uidLastSave="{BDD18911-42EE-4F3B-B32F-F675B9F7D5C6}"/>
  <bookViews>
    <workbookView xWindow="-120" yWindow="-120" windowWidth="20730" windowHeight="11160" xr2:uid="{00000000-000D-0000-FFFF-FFFF00000000}"/>
  </bookViews>
  <sheets>
    <sheet name="Budget draft" sheetId="1" r:id="rId1"/>
    <sheet name="Br forward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52" i="1" l="1"/>
  <c r="E6" i="1" l="1"/>
  <c r="E43" i="1"/>
  <c r="C51" i="1"/>
  <c r="E49" i="1"/>
  <c r="E32" i="1"/>
  <c r="E51" i="1" l="1"/>
  <c r="E9" i="1" s="1"/>
  <c r="E19" i="1" l="1"/>
  <c r="D7" i="2"/>
  <c r="D8" i="2"/>
  <c r="D16" i="2" l="1"/>
  <c r="D18" i="2"/>
  <c r="D19" i="2"/>
  <c r="D15" i="2"/>
  <c r="D14" i="2"/>
  <c r="D12" i="2"/>
  <c r="D11" i="2"/>
  <c r="D10" i="2"/>
  <c r="D9" i="2"/>
  <c r="F51" i="1" l="1"/>
  <c r="F9" i="1" s="1"/>
  <c r="F6" i="1"/>
  <c r="C53" i="1"/>
  <c r="C7" i="1" s="1"/>
  <c r="E7" i="1" s="1"/>
  <c r="E8" i="1" s="1"/>
  <c r="E10" i="1" s="1"/>
  <c r="C6" i="1"/>
  <c r="C8" i="1" l="1"/>
  <c r="F7" i="1" l="1"/>
  <c r="F8" i="1" s="1"/>
  <c r="F10" i="1" s="1"/>
  <c r="G6" i="1"/>
  <c r="E21" i="2"/>
  <c r="E22" i="2" s="1"/>
  <c r="G19" i="1"/>
  <c r="G32" i="1"/>
  <c r="G43" i="1"/>
  <c r="G49" i="1"/>
  <c r="H19" i="1"/>
  <c r="H32" i="1"/>
  <c r="H43" i="1"/>
  <c r="H49" i="1"/>
  <c r="H6" i="1"/>
  <c r="I6" i="1"/>
  <c r="I7" i="1"/>
  <c r="I8" i="1" s="1"/>
  <c r="I43" i="1"/>
  <c r="I19" i="1"/>
  <c r="I32" i="1"/>
  <c r="I49" i="1"/>
  <c r="H51" i="1" l="1"/>
  <c r="I51" i="1"/>
  <c r="H7" i="1"/>
  <c r="H8" i="1" s="1"/>
  <c r="G7" i="1"/>
  <c r="G8" i="1" s="1"/>
  <c r="G51" i="1"/>
  <c r="G9" i="1" s="1"/>
  <c r="G10" i="1" l="1"/>
</calcChain>
</file>

<file path=xl/sharedStrings.xml><?xml version="1.0" encoding="utf-8"?>
<sst xmlns="http://schemas.openxmlformats.org/spreadsheetml/2006/main" count="118" uniqueCount="109">
  <si>
    <t>Receipts</t>
  </si>
  <si>
    <t>Precept</t>
  </si>
  <si>
    <t>SCC grass</t>
  </si>
  <si>
    <t>VAT claim</t>
  </si>
  <si>
    <t>TOTAL</t>
  </si>
  <si>
    <t>Payments</t>
  </si>
  <si>
    <t>Staff Costs</t>
  </si>
  <si>
    <t>Additional hours</t>
  </si>
  <si>
    <t>Administration</t>
  </si>
  <si>
    <t>Audit fees</t>
  </si>
  <si>
    <t>Insurance</t>
  </si>
  <si>
    <t>Subs</t>
  </si>
  <si>
    <t>Councillors Training</t>
  </si>
  <si>
    <t>Stationery</t>
  </si>
  <si>
    <t>Maintenance</t>
  </si>
  <si>
    <t>Lighting</t>
  </si>
  <si>
    <t>Litter bin emptying</t>
  </si>
  <si>
    <t>Planters</t>
  </si>
  <si>
    <t>Church</t>
  </si>
  <si>
    <t>Xmas Party</t>
  </si>
  <si>
    <t>Brought forward</t>
  </si>
  <si>
    <t>TOTAL PAYMENTS</t>
  </si>
  <si>
    <t>Best Kept Village</t>
  </si>
  <si>
    <t>Receipts plus b/f</t>
  </si>
  <si>
    <t>Room hire</t>
  </si>
  <si>
    <t>2018 - 19</t>
  </si>
  <si>
    <t>ICO</t>
  </si>
  <si>
    <t>Maint.</t>
  </si>
  <si>
    <t>estimated to April</t>
  </si>
  <si>
    <t>Xmas lights</t>
  </si>
  <si>
    <t>Donation Holy Trinity</t>
  </si>
  <si>
    <t>Amount brought forward</t>
  </si>
  <si>
    <t>(total in bank less predicted payments)</t>
  </si>
  <si>
    <t>Flags</t>
  </si>
  <si>
    <t xml:space="preserve">Village Hall </t>
  </si>
  <si>
    <t>2019 -20</t>
  </si>
  <si>
    <t>End Nov in current a/c</t>
  </si>
  <si>
    <t>Stationery, ink, postage</t>
  </si>
  <si>
    <t>2020 - 21</t>
  </si>
  <si>
    <t>Remembrance wreath</t>
  </si>
  <si>
    <t>Salary/exp/</t>
  </si>
  <si>
    <t>Other?</t>
  </si>
  <si>
    <t>Receipts/bf less payments</t>
  </si>
  <si>
    <t>Band D per household</t>
  </si>
  <si>
    <t xml:space="preserve"> 1/4 payments as reserves </t>
  </si>
  <si>
    <t>Forecast to year end</t>
  </si>
  <si>
    <t>Amount in bank end November</t>
  </si>
  <si>
    <t xml:space="preserve">Donations </t>
  </si>
  <si>
    <t xml:space="preserve">Clerk's gross salary </t>
  </si>
  <si>
    <t>(Dec-April)</t>
  </si>
  <si>
    <t xml:space="preserve">Travel </t>
  </si>
  <si>
    <t xml:space="preserve">Home expenses </t>
  </si>
  <si>
    <t xml:space="preserve">(home working Dec - April) </t>
  </si>
  <si>
    <t xml:space="preserve">Training </t>
  </si>
  <si>
    <t>Arrives end April</t>
  </si>
  <si>
    <t>Annual payment</t>
  </si>
  <si>
    <t xml:space="preserve">reclaim VAT paid </t>
  </si>
  <si>
    <t xml:space="preserve"> (ink, paper, sundries)</t>
  </si>
  <si>
    <t>(June)</t>
  </si>
  <si>
    <t>(SLCC, SPCA)</t>
  </si>
  <si>
    <t xml:space="preserve">Website </t>
  </si>
  <si>
    <t xml:space="preserve">Information Commissioner </t>
  </si>
  <si>
    <t>(Annual fee, January)</t>
  </si>
  <si>
    <t xml:space="preserve">Election costs </t>
  </si>
  <si>
    <t xml:space="preserve">Taxi hire </t>
  </si>
  <si>
    <t>Notes on forecast</t>
  </si>
  <si>
    <t>Grass cutting</t>
  </si>
  <si>
    <t xml:space="preserve">Maintenance </t>
  </si>
  <si>
    <t>(hedges,  possible tree work)</t>
  </si>
  <si>
    <t xml:space="preserve">Christmas Lights </t>
  </si>
  <si>
    <t>(install, electricity)</t>
  </si>
  <si>
    <t>(any new planters required?)</t>
  </si>
  <si>
    <t>Asset purchase</t>
  </si>
  <si>
    <t>Audit</t>
  </si>
  <si>
    <t>Website</t>
  </si>
  <si>
    <t>Training</t>
  </si>
  <si>
    <t>Election</t>
  </si>
  <si>
    <t>Defib pads</t>
  </si>
  <si>
    <t>Draft Budget 2022-23</t>
  </si>
  <si>
    <t>Projected spending to year end 2021 -22</t>
  </si>
  <si>
    <t xml:space="preserve"> (Audit)</t>
  </si>
  <si>
    <t>(Currently 3 per  month)</t>
  </si>
  <si>
    <t>(Toplis Associates)</t>
  </si>
  <si>
    <t>(annual fee)</t>
  </si>
  <si>
    <t xml:space="preserve"> (if any wish to do this)</t>
  </si>
  <si>
    <t>(may run next year)</t>
  </si>
  <si>
    <t>Village Hall - Jubilee</t>
  </si>
  <si>
    <t>Notes on draft</t>
  </si>
  <si>
    <t xml:space="preserve"> 2021-22</t>
  </si>
  <si>
    <t>Annual salary</t>
  </si>
  <si>
    <t>Meetings with auditors x2</t>
  </si>
  <si>
    <t>To Edingale</t>
  </si>
  <si>
    <t>estimate</t>
  </si>
  <si>
    <t>Possibly Mazars too</t>
  </si>
  <si>
    <t>Fee plus domain name</t>
  </si>
  <si>
    <t>Costs for posters etc</t>
  </si>
  <si>
    <t>Unlikely until May 2023</t>
  </si>
  <si>
    <t>If stays same</t>
  </si>
  <si>
    <t>If carries on</t>
  </si>
  <si>
    <t>650 less donations of 400</t>
  </si>
  <si>
    <t xml:space="preserve"> (March)</t>
  </si>
  <si>
    <t xml:space="preserve">8 months </t>
  </si>
  <si>
    <t>545 plus possibly trees</t>
  </si>
  <si>
    <t>EON maintenance</t>
  </si>
  <si>
    <t xml:space="preserve">Additional bins </t>
  </si>
  <si>
    <t>plus wild flower seeds</t>
  </si>
  <si>
    <t>Extra dog bin?</t>
  </si>
  <si>
    <t xml:space="preserve">Anything else required? </t>
  </si>
  <si>
    <t>Budget   -  Appendix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</si>
</sst>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£&quot;#,##0;[Red]\-&quot;£&quot;#,##0"/>
  </numFmts>
  <fonts count="2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0"/>
      <color theme="9" tint="-0.249977111117893"/>
      <name val="Calibri"/>
      <family val="2"/>
      <scheme val="minor"/>
    </font>
    <font>
      <b/>
      <u/>
      <sz val="11"/>
      <color theme="9" tint="-0.249977111117893"/>
      <name val="Calibri"/>
      <family val="2"/>
      <scheme val="minor"/>
    </font>
    <font>
      <b/>
      <sz val="10"/>
      <color theme="9" tint="-0.249977111117893"/>
      <name val="Calibri"/>
      <family val="2"/>
      <scheme val="minor"/>
    </font>
    <font>
      <b/>
      <u/>
      <sz val="10"/>
      <color theme="9" tint="-0.249977111117893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7030A0"/>
      <name val="Calibri"/>
      <family val="2"/>
      <scheme val="minor"/>
    </font>
    <font>
      <b/>
      <u/>
      <sz val="10"/>
      <color rgb="FF7030A0"/>
      <name val="Calibri"/>
      <family val="2"/>
      <scheme val="minor"/>
    </font>
    <font>
      <sz val="10"/>
      <color rgb="FF7030A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u/>
      <sz val="11"/>
      <color rgb="FF00B050"/>
      <name val="Calibri"/>
      <family val="2"/>
      <scheme val="minor"/>
    </font>
    <font>
      <sz val="11"/>
      <color rgb="FF00B050"/>
      <name val="Calibri"/>
      <family val="2"/>
      <scheme val="minor"/>
    </font>
    <font>
      <i/>
      <sz val="10"/>
      <color rgb="FF00B050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u/>
      <sz val="11"/>
      <color theme="3"/>
      <name val="Calibri"/>
      <family val="2"/>
      <scheme val="minor"/>
    </font>
    <font>
      <sz val="11"/>
      <color theme="3"/>
      <name val="Calibri"/>
      <family val="2"/>
      <scheme val="minor"/>
    </font>
    <font>
      <i/>
      <sz val="10"/>
      <color theme="3"/>
      <name val="Calibri"/>
      <family val="2"/>
      <scheme val="minor"/>
    </font>
    <font>
      <b/>
      <i/>
      <sz val="10"/>
      <color theme="3"/>
      <name val="Calibri"/>
      <family val="2"/>
      <scheme val="minor"/>
    </font>
    <font>
      <sz val="10"/>
      <color theme="3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0" xfId="0" applyFont="1"/>
    <xf numFmtId="0" fontId="0" fillId="0" borderId="0" xfId="0" applyFont="1"/>
    <xf numFmtId="6" fontId="0" fillId="0" borderId="0" xfId="0" applyNumberFormat="1"/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/>
    <xf numFmtId="0" fontId="5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13" fillId="0" borderId="0" xfId="0" applyFont="1"/>
    <xf numFmtId="0" fontId="14" fillId="0" borderId="0" xfId="0" applyFont="1"/>
    <xf numFmtId="0" fontId="15" fillId="0" borderId="0" xfId="0" applyFont="1"/>
    <xf numFmtId="0" fontId="16" fillId="0" borderId="0" xfId="0" applyFont="1"/>
    <xf numFmtId="1" fontId="17" fillId="0" borderId="0" xfId="0" applyNumberFormat="1" applyFont="1"/>
    <xf numFmtId="2" fontId="17" fillId="0" borderId="0" xfId="0" applyNumberFormat="1" applyFont="1"/>
    <xf numFmtId="0" fontId="19" fillId="0" borderId="0" xfId="0" applyFont="1"/>
    <xf numFmtId="0" fontId="20" fillId="0" borderId="0" xfId="0" applyFont="1"/>
    <xf numFmtId="0" fontId="18" fillId="0" borderId="0" xfId="0" applyFont="1"/>
    <xf numFmtId="0" fontId="21" fillId="0" borderId="0" xfId="0" applyFont="1"/>
    <xf numFmtId="2" fontId="22" fillId="0" borderId="0" xfId="0" applyNumberFormat="1" applyFont="1"/>
    <xf numFmtId="0" fontId="23" fillId="0" borderId="0" xfId="0" applyFont="1"/>
    <xf numFmtId="0" fontId="24" fillId="0" borderId="0" xfId="0" applyFont="1"/>
    <xf numFmtId="0" fontId="2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3"/>
  <sheetViews>
    <sheetView tabSelected="1" zoomScaleNormal="100" workbookViewId="0"/>
  </sheetViews>
  <sheetFormatPr defaultRowHeight="15" x14ac:dyDescent="0.25"/>
  <cols>
    <col min="1" max="1" width="29.28515625" customWidth="1"/>
    <col min="2" max="2" width="32.28515625" customWidth="1"/>
    <col min="3" max="3" width="22" customWidth="1"/>
    <col min="4" max="4" width="23.85546875" customWidth="1"/>
    <col min="5" max="5" width="22" customWidth="1"/>
    <col min="6" max="6" width="14.7109375" customWidth="1"/>
    <col min="7" max="7" width="13.85546875" customWidth="1"/>
    <col min="8" max="8" width="13" customWidth="1"/>
    <col min="9" max="9" width="11.28515625" customWidth="1"/>
    <col min="10" max="10" width="12.85546875" customWidth="1"/>
  </cols>
  <sheetData>
    <row r="1" spans="1:10" ht="15.75" x14ac:dyDescent="0.25">
      <c r="A1" s="1" t="s">
        <v>108</v>
      </c>
      <c r="B1" s="1" t="s">
        <v>65</v>
      </c>
      <c r="C1" s="1" t="s">
        <v>45</v>
      </c>
      <c r="D1" s="1" t="s">
        <v>87</v>
      </c>
      <c r="E1" s="1" t="s">
        <v>78</v>
      </c>
      <c r="F1" s="27" t="s">
        <v>88</v>
      </c>
      <c r="G1" s="17" t="s">
        <v>38</v>
      </c>
      <c r="H1" s="13" t="s">
        <v>35</v>
      </c>
      <c r="I1" s="7" t="s">
        <v>25</v>
      </c>
    </row>
    <row r="2" spans="1:10" x14ac:dyDescent="0.25">
      <c r="A2" s="6" t="s">
        <v>0</v>
      </c>
      <c r="B2" s="6"/>
      <c r="C2" s="6"/>
      <c r="D2" s="6"/>
      <c r="E2" s="6"/>
      <c r="F2" s="22"/>
      <c r="G2" s="18"/>
      <c r="H2" s="14"/>
      <c r="I2" s="8"/>
    </row>
    <row r="3" spans="1:10" x14ac:dyDescent="0.25">
      <c r="A3" t="s">
        <v>1</v>
      </c>
      <c r="B3" t="s">
        <v>54</v>
      </c>
      <c r="C3">
        <v>0</v>
      </c>
      <c r="E3">
        <v>15000</v>
      </c>
      <c r="F3" s="23">
        <v>14000</v>
      </c>
      <c r="G3" s="19">
        <v>14000</v>
      </c>
      <c r="H3" s="15">
        <v>14000</v>
      </c>
      <c r="I3" s="9">
        <v>13000</v>
      </c>
    </row>
    <row r="4" spans="1:10" x14ac:dyDescent="0.25">
      <c r="A4" s="4" t="s">
        <v>2</v>
      </c>
      <c r="B4" s="4" t="s">
        <v>55</v>
      </c>
      <c r="C4" s="4">
        <v>699</v>
      </c>
      <c r="D4" s="4"/>
      <c r="E4" s="4">
        <v>699</v>
      </c>
      <c r="F4" s="23">
        <v>699</v>
      </c>
      <c r="G4" s="19">
        <v>250</v>
      </c>
      <c r="H4" s="15">
        <v>699</v>
      </c>
      <c r="I4" s="9">
        <v>0</v>
      </c>
    </row>
    <row r="5" spans="1:10" x14ac:dyDescent="0.25">
      <c r="A5" t="s">
        <v>3</v>
      </c>
      <c r="B5" t="s">
        <v>56</v>
      </c>
      <c r="C5">
        <v>50</v>
      </c>
      <c r="E5">
        <v>300</v>
      </c>
      <c r="F5" s="23">
        <v>300</v>
      </c>
      <c r="G5" s="19">
        <v>600</v>
      </c>
      <c r="H5" s="15">
        <v>600</v>
      </c>
      <c r="I5" s="9">
        <v>300</v>
      </c>
    </row>
    <row r="6" spans="1:10" x14ac:dyDescent="0.25">
      <c r="A6" t="s">
        <v>4</v>
      </c>
      <c r="C6">
        <f>SUM(C3:C5)</f>
        <v>749</v>
      </c>
      <c r="E6" s="3">
        <f>SUM(E3:E5)</f>
        <v>15999</v>
      </c>
      <c r="F6" s="23">
        <f>SUM(F3:F5)</f>
        <v>14999</v>
      </c>
      <c r="G6" s="17">
        <f t="shared" ref="G6:I6" si="0">SUM(G3:G5)</f>
        <v>14850</v>
      </c>
      <c r="H6" s="15">
        <f t="shared" si="0"/>
        <v>15299</v>
      </c>
      <c r="I6" s="9">
        <f t="shared" si="0"/>
        <v>13300</v>
      </c>
    </row>
    <row r="7" spans="1:10" x14ac:dyDescent="0.25">
      <c r="A7" t="s">
        <v>20</v>
      </c>
      <c r="C7">
        <f>C53</f>
        <v>8716</v>
      </c>
      <c r="E7">
        <f>SUM(C7)</f>
        <v>8716</v>
      </c>
      <c r="F7" s="23">
        <f>SUM(C8)</f>
        <v>9465</v>
      </c>
      <c r="G7" s="19">
        <f>('Br forward'!E22)</f>
        <v>9161</v>
      </c>
      <c r="H7" s="15">
        <f>SUM('Br forward'!E22)</f>
        <v>9161</v>
      </c>
      <c r="I7" s="9">
        <f>SUM('Br forward'!D22)</f>
        <v>0</v>
      </c>
    </row>
    <row r="8" spans="1:10" x14ac:dyDescent="0.25">
      <c r="A8" s="3" t="s">
        <v>23</v>
      </c>
      <c r="B8" s="3"/>
      <c r="C8" s="3">
        <f>SUM(C6+C7)</f>
        <v>9465</v>
      </c>
      <c r="D8" s="3"/>
      <c r="E8" s="3">
        <f>SUM(E6+E7)</f>
        <v>24715</v>
      </c>
      <c r="F8" s="24">
        <f>SUM(F6+F7)</f>
        <v>24464</v>
      </c>
      <c r="G8" s="17">
        <f>SUM(G6:G7)</f>
        <v>24011</v>
      </c>
      <c r="H8" s="13">
        <f>SUM(H6:H7)</f>
        <v>24460</v>
      </c>
      <c r="I8" s="10">
        <f>SUM(I6:I7)</f>
        <v>13300</v>
      </c>
      <c r="J8" s="3"/>
    </row>
    <row r="9" spans="1:10" x14ac:dyDescent="0.25">
      <c r="A9" s="12" t="s">
        <v>44</v>
      </c>
      <c r="B9" s="12"/>
      <c r="C9" s="12"/>
      <c r="D9" s="12"/>
      <c r="E9" s="28">
        <f>SUM(E51/4)</f>
        <v>4205</v>
      </c>
      <c r="F9" s="25">
        <f>SUM(F51/4)</f>
        <v>3788.5</v>
      </c>
      <c r="G9" s="20">
        <f>SUM(G51/4)</f>
        <v>3492.25</v>
      </c>
      <c r="H9" s="13"/>
      <c r="I9" s="10"/>
    </row>
    <row r="10" spans="1:10" x14ac:dyDescent="0.25">
      <c r="A10" s="12" t="s">
        <v>42</v>
      </c>
      <c r="B10" s="12"/>
      <c r="C10" s="12"/>
      <c r="D10" s="12"/>
      <c r="E10" s="12">
        <f>SUM(E8-E51)</f>
        <v>7895</v>
      </c>
      <c r="F10" s="25">
        <f>SUM(F8-F51)</f>
        <v>9310</v>
      </c>
      <c r="G10" s="20">
        <f>SUM(G8-G51)</f>
        <v>10042</v>
      </c>
      <c r="H10" s="13"/>
      <c r="I10" s="10"/>
    </row>
    <row r="11" spans="1:10" x14ac:dyDescent="0.25">
      <c r="A11" s="16" t="s">
        <v>43</v>
      </c>
      <c r="B11" s="16"/>
      <c r="C11" s="16"/>
      <c r="D11" s="16"/>
      <c r="E11" s="29">
        <v>53.78</v>
      </c>
      <c r="F11" s="26">
        <v>52.2</v>
      </c>
      <c r="G11" s="21">
        <v>51.68</v>
      </c>
      <c r="H11" s="13">
        <v>51.51</v>
      </c>
      <c r="I11" s="10"/>
    </row>
    <row r="12" spans="1:10" s="2" customFormat="1" x14ac:dyDescent="0.25">
      <c r="A12" s="6" t="s">
        <v>5</v>
      </c>
      <c r="B12" s="6"/>
      <c r="C12" s="6"/>
      <c r="D12" s="6"/>
      <c r="E12" s="6"/>
      <c r="F12" s="22"/>
      <c r="G12" s="18"/>
      <c r="H12" s="14"/>
      <c r="I12" s="11"/>
    </row>
    <row r="13" spans="1:10" x14ac:dyDescent="0.25">
      <c r="A13" s="3" t="s">
        <v>6</v>
      </c>
      <c r="B13" s="3"/>
      <c r="C13" s="3"/>
      <c r="D13" s="3"/>
      <c r="E13" s="3"/>
      <c r="F13" s="24"/>
      <c r="G13" s="17"/>
      <c r="H13" s="13"/>
      <c r="I13" s="10"/>
    </row>
    <row r="14" spans="1:10" x14ac:dyDescent="0.25">
      <c r="A14" t="s">
        <v>48</v>
      </c>
      <c r="B14" t="s">
        <v>49</v>
      </c>
      <c r="C14">
        <v>1750</v>
      </c>
      <c r="D14" t="s">
        <v>89</v>
      </c>
      <c r="E14">
        <v>4000</v>
      </c>
      <c r="F14" s="23">
        <v>3582</v>
      </c>
      <c r="G14" s="19">
        <v>3045</v>
      </c>
      <c r="H14" s="15">
        <v>2984</v>
      </c>
      <c r="I14" s="9">
        <v>2345</v>
      </c>
    </row>
    <row r="15" spans="1:10" x14ac:dyDescent="0.25">
      <c r="A15" t="s">
        <v>7</v>
      </c>
      <c r="B15" t="s">
        <v>80</v>
      </c>
      <c r="C15">
        <v>50</v>
      </c>
      <c r="D15" t="s">
        <v>90</v>
      </c>
      <c r="E15">
        <v>100</v>
      </c>
      <c r="F15" s="23">
        <v>135</v>
      </c>
      <c r="G15" s="19">
        <v>100</v>
      </c>
      <c r="H15" s="15">
        <v>100</v>
      </c>
      <c r="I15" s="9">
        <v>100</v>
      </c>
    </row>
    <row r="16" spans="1:10" x14ac:dyDescent="0.25">
      <c r="A16" t="s">
        <v>50</v>
      </c>
      <c r="B16" t="s">
        <v>81</v>
      </c>
      <c r="C16">
        <v>125</v>
      </c>
      <c r="D16" t="s">
        <v>91</v>
      </c>
      <c r="E16">
        <v>300</v>
      </c>
      <c r="F16" s="23">
        <v>530</v>
      </c>
      <c r="G16" s="19">
        <v>275</v>
      </c>
      <c r="H16" s="15">
        <v>275</v>
      </c>
      <c r="I16" s="9">
        <v>275</v>
      </c>
    </row>
    <row r="17" spans="1:9" x14ac:dyDescent="0.25">
      <c r="A17" t="s">
        <v>51</v>
      </c>
      <c r="B17" t="s">
        <v>52</v>
      </c>
      <c r="C17">
        <v>120</v>
      </c>
      <c r="D17" t="s">
        <v>92</v>
      </c>
      <c r="E17">
        <v>160</v>
      </c>
      <c r="F17" s="23">
        <v>312</v>
      </c>
      <c r="G17" s="19">
        <v>152</v>
      </c>
      <c r="H17" s="15">
        <v>152</v>
      </c>
      <c r="I17" s="9">
        <v>152</v>
      </c>
    </row>
    <row r="18" spans="1:9" x14ac:dyDescent="0.25">
      <c r="A18" t="s">
        <v>53</v>
      </c>
      <c r="E18">
        <v>40</v>
      </c>
      <c r="F18" s="23">
        <v>40</v>
      </c>
      <c r="G18" s="19">
        <v>20</v>
      </c>
      <c r="H18" s="15">
        <v>20</v>
      </c>
      <c r="I18" s="9">
        <v>20</v>
      </c>
    </row>
    <row r="19" spans="1:9" x14ac:dyDescent="0.25">
      <c r="A19" t="s">
        <v>4</v>
      </c>
      <c r="E19" s="3">
        <f>SUM(E14:E18)</f>
        <v>4600</v>
      </c>
      <c r="F19" s="23"/>
      <c r="G19" s="17">
        <f>SUM(G14:G18)</f>
        <v>3592</v>
      </c>
      <c r="H19" s="13">
        <f>SUM(H14:H18)</f>
        <v>3531</v>
      </c>
      <c r="I19" s="10">
        <f t="shared" ref="I19" si="1">SUM(I14:I18)</f>
        <v>2892</v>
      </c>
    </row>
    <row r="20" spans="1:9" x14ac:dyDescent="0.25">
      <c r="A20" s="3" t="s">
        <v>8</v>
      </c>
      <c r="B20" s="3"/>
      <c r="C20" s="3"/>
      <c r="D20" s="3"/>
      <c r="E20" s="3"/>
      <c r="F20" s="24"/>
      <c r="G20" s="17"/>
      <c r="H20" s="13"/>
      <c r="I20" s="10"/>
    </row>
    <row r="21" spans="1:9" x14ac:dyDescent="0.25">
      <c r="A21" s="4" t="s">
        <v>13</v>
      </c>
      <c r="B21" s="4" t="s">
        <v>57</v>
      </c>
      <c r="C21" s="4">
        <v>25</v>
      </c>
      <c r="D21" s="4"/>
      <c r="E21" s="4">
        <v>100</v>
      </c>
      <c r="F21" s="23">
        <v>100</v>
      </c>
      <c r="G21" s="19">
        <v>200</v>
      </c>
      <c r="H21" s="15">
        <v>200</v>
      </c>
      <c r="I21" s="9">
        <v>180</v>
      </c>
    </row>
    <row r="22" spans="1:9" x14ac:dyDescent="0.25">
      <c r="A22" t="s">
        <v>9</v>
      </c>
      <c r="B22" t="s">
        <v>82</v>
      </c>
      <c r="C22">
        <v>120</v>
      </c>
      <c r="D22" t="s">
        <v>93</v>
      </c>
      <c r="E22">
        <v>420</v>
      </c>
      <c r="F22" s="23">
        <v>330</v>
      </c>
      <c r="G22" s="19">
        <v>395</v>
      </c>
      <c r="H22" s="15">
        <v>395</v>
      </c>
      <c r="I22" s="9">
        <v>230</v>
      </c>
    </row>
    <row r="23" spans="1:9" x14ac:dyDescent="0.25">
      <c r="A23" t="s">
        <v>10</v>
      </c>
      <c r="B23" t="s">
        <v>58</v>
      </c>
      <c r="C23">
        <v>0</v>
      </c>
      <c r="E23">
        <v>350</v>
      </c>
      <c r="F23" s="23">
        <v>340</v>
      </c>
      <c r="G23" s="19">
        <v>330</v>
      </c>
      <c r="H23" s="15">
        <v>360</v>
      </c>
      <c r="I23" s="9">
        <v>350</v>
      </c>
    </row>
    <row r="24" spans="1:9" x14ac:dyDescent="0.25">
      <c r="A24" t="s">
        <v>11</v>
      </c>
      <c r="B24" t="s">
        <v>59</v>
      </c>
      <c r="C24">
        <v>265</v>
      </c>
      <c r="E24">
        <v>270</v>
      </c>
      <c r="F24" s="23">
        <v>270</v>
      </c>
      <c r="G24" s="19">
        <v>200</v>
      </c>
      <c r="H24" s="15">
        <v>200</v>
      </c>
      <c r="I24" s="9">
        <v>260</v>
      </c>
    </row>
    <row r="25" spans="1:9" x14ac:dyDescent="0.25">
      <c r="A25" t="s">
        <v>60</v>
      </c>
      <c r="B25" t="s">
        <v>83</v>
      </c>
      <c r="C25">
        <v>132</v>
      </c>
      <c r="D25" t="s">
        <v>94</v>
      </c>
      <c r="E25">
        <v>132</v>
      </c>
      <c r="F25" s="23">
        <v>0</v>
      </c>
      <c r="G25" s="19">
        <v>125</v>
      </c>
      <c r="H25" s="15">
        <v>255</v>
      </c>
      <c r="I25" s="9">
        <v>250</v>
      </c>
    </row>
    <row r="26" spans="1:9" x14ac:dyDescent="0.25">
      <c r="A26" t="s">
        <v>12</v>
      </c>
      <c r="B26" t="s">
        <v>84</v>
      </c>
      <c r="C26">
        <v>20</v>
      </c>
      <c r="E26">
        <v>100</v>
      </c>
      <c r="F26" s="23">
        <v>200</v>
      </c>
      <c r="G26" s="19">
        <v>40</v>
      </c>
      <c r="H26" s="15">
        <v>60</v>
      </c>
      <c r="I26" s="9">
        <v>20</v>
      </c>
    </row>
    <row r="27" spans="1:9" x14ac:dyDescent="0.25">
      <c r="A27" t="s">
        <v>22</v>
      </c>
      <c r="B27" t="s">
        <v>85</v>
      </c>
      <c r="C27">
        <v>25</v>
      </c>
      <c r="D27" t="s">
        <v>95</v>
      </c>
      <c r="E27">
        <v>40</v>
      </c>
      <c r="F27" s="23">
        <v>40</v>
      </c>
      <c r="G27" s="19">
        <v>30</v>
      </c>
      <c r="H27" s="15">
        <v>20</v>
      </c>
      <c r="I27" s="9">
        <v>20</v>
      </c>
    </row>
    <row r="28" spans="1:9" x14ac:dyDescent="0.25">
      <c r="A28" t="s">
        <v>61</v>
      </c>
      <c r="B28" t="s">
        <v>62</v>
      </c>
      <c r="C28">
        <v>35</v>
      </c>
      <c r="E28">
        <v>35</v>
      </c>
      <c r="F28" s="23">
        <v>35</v>
      </c>
      <c r="G28" s="19">
        <v>35</v>
      </c>
      <c r="H28" s="15">
        <v>35</v>
      </c>
      <c r="I28" s="9">
        <v>35</v>
      </c>
    </row>
    <row r="29" spans="1:9" x14ac:dyDescent="0.25">
      <c r="A29" t="s">
        <v>63</v>
      </c>
      <c r="D29" t="s">
        <v>96</v>
      </c>
      <c r="E29">
        <v>300</v>
      </c>
      <c r="F29" s="23">
        <v>0</v>
      </c>
      <c r="G29" s="19">
        <v>300</v>
      </c>
      <c r="H29" s="15">
        <v>300</v>
      </c>
      <c r="I29" s="9">
        <v>0</v>
      </c>
    </row>
    <row r="30" spans="1:9" x14ac:dyDescent="0.25">
      <c r="A30" t="s">
        <v>24</v>
      </c>
      <c r="B30" t="s">
        <v>34</v>
      </c>
      <c r="C30">
        <v>132</v>
      </c>
      <c r="D30" t="s">
        <v>97</v>
      </c>
      <c r="E30">
        <v>132</v>
      </c>
      <c r="F30" s="23">
        <v>60</v>
      </c>
      <c r="G30" s="19">
        <v>132</v>
      </c>
      <c r="H30" s="15">
        <v>132</v>
      </c>
      <c r="I30" s="9">
        <v>132</v>
      </c>
    </row>
    <row r="31" spans="1:9" x14ac:dyDescent="0.25">
      <c r="A31" t="s">
        <v>64</v>
      </c>
      <c r="B31" t="s">
        <v>99</v>
      </c>
      <c r="C31">
        <v>250</v>
      </c>
      <c r="D31" t="s">
        <v>98</v>
      </c>
      <c r="E31">
        <v>1000</v>
      </c>
      <c r="F31" s="23">
        <v>1500</v>
      </c>
      <c r="G31" s="19">
        <v>1500</v>
      </c>
      <c r="H31" s="15">
        <v>1500</v>
      </c>
      <c r="I31" s="9"/>
    </row>
    <row r="32" spans="1:9" x14ac:dyDescent="0.25">
      <c r="A32" t="s">
        <v>4</v>
      </c>
      <c r="E32" s="3">
        <f>SUM(E21:E31)</f>
        <v>2879</v>
      </c>
      <c r="F32" s="23"/>
      <c r="G32" s="17">
        <f>SUM(G21:G31)</f>
        <v>3287</v>
      </c>
      <c r="H32" s="13">
        <f>SUM(H21:H31)</f>
        <v>3457</v>
      </c>
      <c r="I32" s="10">
        <f>SUM(I21:I30)</f>
        <v>1477</v>
      </c>
    </row>
    <row r="33" spans="1:9" x14ac:dyDescent="0.25">
      <c r="F33" s="23"/>
      <c r="G33" s="17"/>
      <c r="H33" s="13"/>
      <c r="I33" s="10"/>
    </row>
    <row r="34" spans="1:9" x14ac:dyDescent="0.25">
      <c r="A34" s="3" t="s">
        <v>14</v>
      </c>
      <c r="B34" s="3"/>
      <c r="C34" s="3"/>
      <c r="D34" s="3"/>
      <c r="E34" s="3"/>
      <c r="F34" s="24"/>
      <c r="G34" s="17"/>
      <c r="H34" s="13"/>
      <c r="I34" s="10"/>
    </row>
    <row r="35" spans="1:9" x14ac:dyDescent="0.25">
      <c r="A35" t="s">
        <v>66</v>
      </c>
      <c r="B35" t="s">
        <v>100</v>
      </c>
      <c r="C35">
        <v>490</v>
      </c>
      <c r="D35" t="s">
        <v>101</v>
      </c>
      <c r="E35">
        <v>4316</v>
      </c>
      <c r="F35" s="23">
        <v>3840</v>
      </c>
      <c r="G35" s="19">
        <v>3500</v>
      </c>
      <c r="H35" s="15">
        <v>3200</v>
      </c>
      <c r="I35" s="9">
        <v>2610</v>
      </c>
    </row>
    <row r="36" spans="1:9" x14ac:dyDescent="0.25">
      <c r="A36" t="s">
        <v>67</v>
      </c>
      <c r="B36" t="s">
        <v>68</v>
      </c>
      <c r="C36">
        <v>1000</v>
      </c>
      <c r="D36" t="s">
        <v>102</v>
      </c>
      <c r="E36">
        <v>1000</v>
      </c>
      <c r="F36" s="23">
        <v>1000</v>
      </c>
      <c r="G36" s="19">
        <v>1000</v>
      </c>
      <c r="H36" s="15">
        <v>1000</v>
      </c>
      <c r="I36" s="9">
        <v>500</v>
      </c>
    </row>
    <row r="37" spans="1:9" x14ac:dyDescent="0.25">
      <c r="A37" t="s">
        <v>15</v>
      </c>
      <c r="C37">
        <v>0</v>
      </c>
      <c r="D37" t="s">
        <v>103</v>
      </c>
      <c r="E37">
        <v>50</v>
      </c>
      <c r="F37" s="23">
        <v>50</v>
      </c>
      <c r="G37" s="19">
        <v>50</v>
      </c>
      <c r="H37" s="15">
        <v>50</v>
      </c>
      <c r="I37" s="9">
        <v>50</v>
      </c>
    </row>
    <row r="38" spans="1:9" x14ac:dyDescent="0.25">
      <c r="A38" t="s">
        <v>16</v>
      </c>
      <c r="C38">
        <v>0</v>
      </c>
      <c r="D38" t="s">
        <v>104</v>
      </c>
      <c r="E38">
        <v>850</v>
      </c>
      <c r="F38" s="23">
        <v>780</v>
      </c>
      <c r="G38" s="19">
        <v>700</v>
      </c>
      <c r="H38" s="15">
        <v>700</v>
      </c>
      <c r="I38" s="9">
        <v>700</v>
      </c>
    </row>
    <row r="39" spans="1:9" x14ac:dyDescent="0.25">
      <c r="A39" t="s">
        <v>17</v>
      </c>
      <c r="B39" t="s">
        <v>71</v>
      </c>
      <c r="C39">
        <v>0</v>
      </c>
      <c r="D39" t="s">
        <v>105</v>
      </c>
      <c r="E39">
        <v>200</v>
      </c>
      <c r="F39" s="23">
        <v>100</v>
      </c>
      <c r="G39" s="19">
        <v>150</v>
      </c>
      <c r="H39" s="15">
        <v>150</v>
      </c>
      <c r="I39" s="9">
        <v>150</v>
      </c>
    </row>
    <row r="40" spans="1:9" x14ac:dyDescent="0.25">
      <c r="A40" t="s">
        <v>69</v>
      </c>
      <c r="B40" t="s">
        <v>70</v>
      </c>
      <c r="C40">
        <v>350</v>
      </c>
      <c r="E40">
        <v>400</v>
      </c>
      <c r="F40" s="23">
        <v>350</v>
      </c>
      <c r="G40" s="19">
        <v>250</v>
      </c>
      <c r="H40" s="15">
        <v>500</v>
      </c>
      <c r="I40" s="9">
        <v>250</v>
      </c>
    </row>
    <row r="41" spans="1:9" x14ac:dyDescent="0.25">
      <c r="A41" t="s">
        <v>33</v>
      </c>
      <c r="C41">
        <v>20</v>
      </c>
      <c r="E41">
        <v>25</v>
      </c>
      <c r="F41" s="23">
        <v>20</v>
      </c>
      <c r="G41" s="19">
        <v>20</v>
      </c>
      <c r="H41" s="15">
        <v>20</v>
      </c>
      <c r="I41" s="9"/>
    </row>
    <row r="42" spans="1:9" x14ac:dyDescent="0.25">
      <c r="A42" t="s">
        <v>77</v>
      </c>
      <c r="C42">
        <v>75</v>
      </c>
      <c r="E42">
        <v>80</v>
      </c>
      <c r="F42" s="23">
        <v>120</v>
      </c>
      <c r="G42" s="19"/>
      <c r="H42" s="15"/>
      <c r="I42" s="9"/>
    </row>
    <row r="43" spans="1:9" x14ac:dyDescent="0.25">
      <c r="A43" t="s">
        <v>4</v>
      </c>
      <c r="E43" s="3">
        <f>SUM(E35:E42)</f>
        <v>6921</v>
      </c>
      <c r="F43" s="23"/>
      <c r="G43" s="17">
        <f>SUM(G35:G41)</f>
        <v>5670</v>
      </c>
      <c r="H43" s="13">
        <f>SUM(H35:H41)</f>
        <v>5620</v>
      </c>
      <c r="I43" s="10">
        <f t="shared" ref="I43" si="2">SUM(I35:I40)</f>
        <v>4260</v>
      </c>
    </row>
    <row r="44" spans="1:9" x14ac:dyDescent="0.25">
      <c r="A44" s="3" t="s">
        <v>47</v>
      </c>
      <c r="B44" s="3"/>
      <c r="C44" s="3"/>
      <c r="D44" s="3"/>
      <c r="E44" s="3"/>
      <c r="F44" s="24"/>
      <c r="G44" s="17"/>
      <c r="H44" s="13"/>
      <c r="I44" s="10"/>
    </row>
    <row r="45" spans="1:9" x14ac:dyDescent="0.25">
      <c r="A45" t="s">
        <v>86</v>
      </c>
      <c r="E45">
        <v>1000</v>
      </c>
      <c r="F45" s="23">
        <v>0</v>
      </c>
      <c r="G45" s="19">
        <v>0</v>
      </c>
      <c r="H45" s="15">
        <v>850</v>
      </c>
      <c r="I45" s="9">
        <v>2000</v>
      </c>
    </row>
    <row r="46" spans="1:9" x14ac:dyDescent="0.25">
      <c r="A46" t="s">
        <v>18</v>
      </c>
      <c r="C46">
        <v>900</v>
      </c>
      <c r="E46">
        <v>900</v>
      </c>
      <c r="F46" s="23">
        <v>900</v>
      </c>
      <c r="G46" s="19">
        <v>900</v>
      </c>
      <c r="H46" s="15">
        <v>850</v>
      </c>
      <c r="I46" s="9">
        <v>850</v>
      </c>
    </row>
    <row r="47" spans="1:9" x14ac:dyDescent="0.25">
      <c r="A47" t="s">
        <v>19</v>
      </c>
      <c r="C47">
        <v>0</v>
      </c>
      <c r="E47">
        <v>500</v>
      </c>
      <c r="F47" s="23">
        <v>500</v>
      </c>
      <c r="G47" s="19">
        <v>500</v>
      </c>
      <c r="H47" s="15">
        <v>500</v>
      </c>
      <c r="I47" s="9">
        <v>500</v>
      </c>
    </row>
    <row r="48" spans="1:9" x14ac:dyDescent="0.25">
      <c r="A48" t="s">
        <v>39</v>
      </c>
      <c r="C48">
        <v>0</v>
      </c>
      <c r="E48">
        <v>20</v>
      </c>
      <c r="F48" s="23">
        <v>20</v>
      </c>
      <c r="G48" s="19">
        <v>20</v>
      </c>
      <c r="H48" s="15">
        <v>40</v>
      </c>
      <c r="I48" s="9">
        <v>40</v>
      </c>
    </row>
    <row r="49" spans="1:9" x14ac:dyDescent="0.25">
      <c r="A49" t="s">
        <v>4</v>
      </c>
      <c r="E49" s="3">
        <f>SUM(E45:E48)</f>
        <v>2420</v>
      </c>
      <c r="F49" s="23"/>
      <c r="G49" s="17">
        <f>SUM(G45:G48)</f>
        <v>1420</v>
      </c>
      <c r="H49" s="13">
        <f>SUM(H45:H48)</f>
        <v>2240</v>
      </c>
      <c r="I49" s="10">
        <f>SUM(I45:I48)</f>
        <v>3390</v>
      </c>
    </row>
    <row r="50" spans="1:9" x14ac:dyDescent="0.25">
      <c r="A50" s="3" t="s">
        <v>72</v>
      </c>
      <c r="B50" t="s">
        <v>106</v>
      </c>
      <c r="C50">
        <v>150</v>
      </c>
      <c r="D50" t="s">
        <v>107</v>
      </c>
      <c r="E50">
        <v>0</v>
      </c>
      <c r="F50" s="23">
        <v>0</v>
      </c>
      <c r="G50" s="19"/>
      <c r="H50" s="15"/>
      <c r="I50" s="9"/>
    </row>
    <row r="51" spans="1:9" x14ac:dyDescent="0.25">
      <c r="A51" s="3" t="s">
        <v>21</v>
      </c>
      <c r="B51" s="3"/>
      <c r="C51" s="3">
        <f>SUM(C14:C50)</f>
        <v>6034</v>
      </c>
      <c r="D51" s="3"/>
      <c r="E51" s="3">
        <f>SUM(E19+E32+E43+E49+E50)</f>
        <v>16820</v>
      </c>
      <c r="F51" s="24">
        <f>SUM(F14:F50)</f>
        <v>15154</v>
      </c>
      <c r="G51" s="17">
        <f t="shared" ref="G51:I51" si="3">SUM(G19+G32+G43+G49)</f>
        <v>13969</v>
      </c>
      <c r="H51" s="13">
        <f t="shared" si="3"/>
        <v>14848</v>
      </c>
      <c r="I51" s="10">
        <f t="shared" si="3"/>
        <v>12019</v>
      </c>
    </row>
    <row r="52" spans="1:9" x14ac:dyDescent="0.25">
      <c r="A52" t="s">
        <v>46</v>
      </c>
      <c r="C52">
        <f>SUM('Br forward'!B2)</f>
        <v>14750</v>
      </c>
      <c r="F52" s="23"/>
    </row>
    <row r="53" spans="1:9" x14ac:dyDescent="0.25">
      <c r="A53" t="s">
        <v>20</v>
      </c>
      <c r="C53">
        <f>SUM(C52-C51)</f>
        <v>8716</v>
      </c>
      <c r="F53" s="23"/>
    </row>
  </sheetData>
  <pageMargins left="0.7" right="0.7" top="0.75" bottom="0.75" header="0.3" footer="0.3"/>
  <pageSetup paperSize="9" orientation="landscape" horizontalDpi="4294967293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3"/>
  <sheetViews>
    <sheetView topLeftCell="A2" workbookViewId="0">
      <selection activeCell="B23" sqref="A23:B24"/>
    </sheetView>
  </sheetViews>
  <sheetFormatPr defaultRowHeight="15" x14ac:dyDescent="0.25"/>
  <cols>
    <col min="1" max="1" width="21" customWidth="1"/>
  </cols>
  <sheetData>
    <row r="1" spans="1:4" x14ac:dyDescent="0.25">
      <c r="A1" t="s">
        <v>79</v>
      </c>
    </row>
    <row r="2" spans="1:4" x14ac:dyDescent="0.25">
      <c r="A2" t="s">
        <v>36</v>
      </c>
      <c r="B2">
        <v>14750</v>
      </c>
    </row>
    <row r="6" spans="1:4" x14ac:dyDescent="0.25">
      <c r="A6" t="s">
        <v>28</v>
      </c>
    </row>
    <row r="7" spans="1:4" x14ac:dyDescent="0.25">
      <c r="A7" t="s">
        <v>40</v>
      </c>
      <c r="D7">
        <f>SUM('Budget draft'!C14:C18)</f>
        <v>2045</v>
      </c>
    </row>
    <row r="8" spans="1:4" x14ac:dyDescent="0.25">
      <c r="A8" t="s">
        <v>37</v>
      </c>
      <c r="D8">
        <f>SUM('Budget draft'!C21)</f>
        <v>25</v>
      </c>
    </row>
    <row r="9" spans="1:4" x14ac:dyDescent="0.25">
      <c r="A9" t="s">
        <v>73</v>
      </c>
      <c r="B9" s="5"/>
      <c r="D9">
        <f>SUM('Budget draft'!C22)</f>
        <v>120</v>
      </c>
    </row>
    <row r="10" spans="1:4" x14ac:dyDescent="0.25">
      <c r="A10" t="s">
        <v>11</v>
      </c>
      <c r="B10" s="5"/>
      <c r="D10">
        <f>SUM('Budget draft'!C24)</f>
        <v>265</v>
      </c>
    </row>
    <row r="11" spans="1:4" x14ac:dyDescent="0.25">
      <c r="A11" t="s">
        <v>74</v>
      </c>
      <c r="D11">
        <f>SUM('Budget draft'!C25)</f>
        <v>132</v>
      </c>
    </row>
    <row r="12" spans="1:4" x14ac:dyDescent="0.25">
      <c r="A12" t="s">
        <v>75</v>
      </c>
      <c r="B12" s="5"/>
      <c r="D12">
        <f>SUM('Budget draft'!C26)</f>
        <v>20</v>
      </c>
    </row>
    <row r="13" spans="1:4" x14ac:dyDescent="0.25">
      <c r="A13" t="s">
        <v>26</v>
      </c>
      <c r="D13">
        <v>35</v>
      </c>
    </row>
    <row r="14" spans="1:4" x14ac:dyDescent="0.25">
      <c r="A14" t="s">
        <v>76</v>
      </c>
      <c r="B14" s="5"/>
      <c r="D14">
        <f>SUM('Budget draft'!C29)</f>
        <v>0</v>
      </c>
    </row>
    <row r="15" spans="1:4" x14ac:dyDescent="0.25">
      <c r="A15" t="s">
        <v>24</v>
      </c>
      <c r="B15" s="5"/>
      <c r="D15">
        <f>SUM('Budget draft'!C30)</f>
        <v>132</v>
      </c>
    </row>
    <row r="16" spans="1:4" x14ac:dyDescent="0.25">
      <c r="A16" t="s">
        <v>27</v>
      </c>
      <c r="D16">
        <f>SUM('Budget draft'!C35+'Budget draft'!C36)</f>
        <v>1490</v>
      </c>
    </row>
    <row r="17" spans="1:5" x14ac:dyDescent="0.25">
      <c r="A17" t="s">
        <v>29</v>
      </c>
      <c r="D17">
        <v>350</v>
      </c>
    </row>
    <row r="18" spans="1:5" x14ac:dyDescent="0.25">
      <c r="A18" t="s">
        <v>77</v>
      </c>
      <c r="D18">
        <f>SUM('Budget draft'!C42)</f>
        <v>75</v>
      </c>
    </row>
    <row r="19" spans="1:5" x14ac:dyDescent="0.25">
      <c r="A19" t="s">
        <v>30</v>
      </c>
      <c r="D19">
        <f>SUM('Budget draft'!C46)</f>
        <v>900</v>
      </c>
    </row>
    <row r="20" spans="1:5" x14ac:dyDescent="0.25">
      <c r="A20" t="s">
        <v>41</v>
      </c>
    </row>
    <row r="21" spans="1:5" x14ac:dyDescent="0.25">
      <c r="A21" t="s">
        <v>4</v>
      </c>
      <c r="E21">
        <f>SUM(D7:D20)</f>
        <v>5589</v>
      </c>
    </row>
    <row r="22" spans="1:5" x14ac:dyDescent="0.25">
      <c r="A22" t="s">
        <v>31</v>
      </c>
      <c r="E22">
        <f>SUM(B2-E21)</f>
        <v>9161</v>
      </c>
    </row>
    <row r="23" spans="1:5" x14ac:dyDescent="0.25">
      <c r="A23" t="s">
        <v>32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Budget draft</vt:lpstr>
      <vt:lpstr>Br forward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gag</dc:creator>
  <cp:lastModifiedBy>Margaret Jones</cp:lastModifiedBy>
  <cp:lastPrinted>2021-11-21T13:17:52Z</cp:lastPrinted>
  <dcterms:created xsi:type="dcterms:W3CDTF">2012-11-19T10:30:37Z</dcterms:created>
  <dcterms:modified xsi:type="dcterms:W3CDTF">2021-12-07T14:26:23Z</dcterms:modified>
</cp:coreProperties>
</file>